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930" yWindow="195" windowWidth="12165" windowHeight="1230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т4!$7:$7</definedName>
    <definedName name="_xlnm.Print_Titles" localSheetId="1">т6!$4:$4</definedName>
    <definedName name="_xlnm.Print_Area" localSheetId="0">т4!$A$1:$Q$18</definedName>
    <definedName name="_xlnm.Print_Area" localSheetId="1">т6!$A$1:$P$48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5" i="96" l="1"/>
  <c r="D19" i="100" l="1"/>
  <c r="D20" i="100" s="1"/>
  <c r="D21" i="100" s="1"/>
  <c r="D24" i="100" s="1"/>
</calcChain>
</file>

<file path=xl/sharedStrings.xml><?xml version="1.0" encoding="utf-8"?>
<sst xmlns="http://schemas.openxmlformats.org/spreadsheetml/2006/main" count="176" uniqueCount="110">
  <si>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</si>
  <si>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</si>
  <si>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</si>
  <si>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</si>
  <si>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</si>
  <si>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</si>
  <si>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</si>
  <si>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</si>
  <si>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</si>
  <si>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</si>
  <si>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</si>
  <si>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</si>
  <si>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</si>
  <si>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</si>
  <si>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</si>
  <si>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</si>
  <si>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</si>
  <si>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</si>
  <si>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</si>
  <si>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</si>
  <si>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</si>
  <si>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</si>
  <si>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</si>
  <si>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</si>
  <si>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</si>
  <si>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</si>
  <si>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</si>
  <si>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</si>
  <si>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</si>
  <si>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</si>
  <si>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</si>
  <si>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</si>
  <si>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</si>
  <si>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</si>
  <si>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</si>
  <si>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</si>
  <si>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</si>
  <si>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</si>
  <si>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</si>
  <si>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</si>
  <si>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</si>
  <si>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</si>
  <si>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</si>
  <si>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</si>
  <si>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</si>
  <si>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</si>
  <si>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</si>
  <si>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</si>
  <si>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</si>
  <si>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</si>
  <si>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</si>
  <si>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</si>
  <si>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</si>
  <si>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</si>
  <si>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</si>
  <si>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</si>
  <si>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</si>
  <si>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</si>
  <si>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</si>
  <si>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</si>
  <si>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</si>
  <si>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</si>
  <si>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</si>
  <si>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>Тип опор и количество цепей: одноцепная, все типы опор за исключением многогранных</t>
  </si>
  <si>
    <t>Сечение фазного провода, мм2: 95</t>
  </si>
  <si>
    <t>УНЦ подготовки и устройства территории ПС (ЗПС)</t>
  </si>
  <si>
    <t>УНЦ ячейки выключателя НУ 6-35 кВ</t>
  </si>
  <si>
    <t>Затраты на проектно-изыскательские работы для элементов ПС (ЗПС)</t>
  </si>
  <si>
    <t xml:space="preserve"> 1 м2</t>
  </si>
  <si>
    <t>Б1-16</t>
  </si>
  <si>
    <t>Номинальный ток, А: 2000
Номинальный ток отключения, кА: 25</t>
  </si>
  <si>
    <t xml:space="preserve"> 1 ячейка</t>
  </si>
  <si>
    <t>В2-05-1</t>
  </si>
  <si>
    <t>Ячейка выключателя</t>
  </si>
  <si>
    <t>П2-01</t>
  </si>
  <si>
    <t xml:space="preserve">Идентификатор инвестиционного проекта: </t>
  </si>
  <si>
    <t xml:space="preserve">Наименование инвестиционного проекта: </t>
  </si>
  <si>
    <t xml:space="preserve">Разработка проектно-сметной документации по реконструкции ПС 35 кВ Бердыкель                   </t>
  </si>
  <si>
    <t>УНЦ ячейки трансформатора 35-500 кВ</t>
  </si>
  <si>
    <t>Затраты на проектно-изыскательские работы для отдельных элементов электрических сетей</t>
  </si>
  <si>
    <t>Мощность, МВА: 6.3
Обозначение двухобмоточного трансформатора, напряжение (кВ): Т 35/HH</t>
  </si>
  <si>
    <t>Т4-05-1</t>
  </si>
  <si>
    <t>Номинальный ток, А: 1600
Номинальный ток отключения, кА: 25</t>
  </si>
  <si>
    <t>В2-03-1</t>
  </si>
  <si>
    <t>Регион: Чеченская Республика</t>
  </si>
  <si>
    <t>Ячейка трансформатора мощностью от 2 МВА</t>
  </si>
  <si>
    <t>П2-06</t>
  </si>
  <si>
    <t>Затраты по УНЦ, млн. руб.: от 21 до 50,9</t>
  </si>
  <si>
    <t xml:space="preserve"> 1 объект</t>
  </si>
  <si>
    <t>П6-09</t>
  </si>
  <si>
    <t>K_Che302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</si>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</sst>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8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169" fontId="44" fillId="0" borderId="15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0" fontId="0" fillId="0" borderId="0" xfId="0" applyFill="1"/>
    <xf numFmtId="169" fontId="44" fillId="0" borderId="16" xfId="0" applyNumberFormat="1" applyFont="1" applyFill="1" applyBorder="1" applyAlignment="1">
      <alignment horizontal="right" vertical="center"/>
    </xf>
    <xf numFmtId="169" fontId="44" fillId="0" borderId="10" xfId="0" applyNumberFormat="1" applyFont="1" applyFill="1" applyBorder="1" applyAlignment="1">
      <alignment horizontal="right" vertical="center"/>
    </xf>
    <xf numFmtId="169" fontId="44" fillId="0" borderId="14" xfId="0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  <xf numFmtId="168" fontId="38" fillId="0" borderId="10" xfId="22" applyNumberFormat="1" applyFont="1" applyFill="1" applyBorder="1" applyAlignment="1">
      <alignment horizontal="center" vertical="center"/>
    </xf>
    <xf numFmtId="168" fontId="47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15"/>
  <sheetViews>
    <sheetView view="pageBreakPreview" topLeftCell="C1" zoomScale="70" zoomScaleNormal="70" zoomScaleSheetLayoutView="70" workbookViewId="0">
      <selection activeCell="K19" sqref="K19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9" s="55" customFormat="1" x14ac:dyDescent="0.25">
      <c r="A2" s="80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1:19" s="55" customFormat="1" x14ac:dyDescent="0.25">
      <c r="A3" s="78" t="s">
        <v>0</v>
      </c>
      <c r="B3" s="78" t="s">
        <v>1</v>
      </c>
      <c r="C3" s="78" t="s">
        <v>7</v>
      </c>
      <c r="D3" s="78"/>
      <c r="E3" s="78"/>
      <c r="F3" s="78"/>
      <c r="G3" s="78"/>
      <c r="H3" s="78"/>
      <c r="I3" s="78"/>
      <c r="J3" s="78" t="s">
        <v>1</v>
      </c>
      <c r="K3" s="78" t="s">
        <v>8</v>
      </c>
      <c r="L3" s="78"/>
      <c r="M3" s="78"/>
      <c r="N3" s="78"/>
      <c r="O3" s="78"/>
      <c r="P3" s="78"/>
      <c r="Q3" s="78"/>
    </row>
    <row r="4" spans="1:19" s="55" customFormat="1" x14ac:dyDescent="0.25">
      <c r="A4" s="78"/>
      <c r="B4" s="78"/>
      <c r="C4" s="78" t="s">
        <v>52</v>
      </c>
      <c r="D4" s="78"/>
      <c r="E4" s="78"/>
      <c r="F4" s="78"/>
      <c r="G4" s="78"/>
      <c r="H4" s="78"/>
      <c r="I4" s="78"/>
      <c r="J4" s="78"/>
      <c r="K4" s="78" t="s">
        <v>54</v>
      </c>
      <c r="L4" s="78" t="s">
        <v>52</v>
      </c>
      <c r="M4" s="78"/>
      <c r="N4" s="78"/>
      <c r="O4" s="78"/>
      <c r="P4" s="78"/>
      <c r="Q4" s="78"/>
    </row>
    <row r="5" spans="1:19" s="55" customFormat="1" x14ac:dyDescent="0.25">
      <c r="A5" s="78"/>
      <c r="B5" s="78"/>
      <c r="C5" s="78" t="s">
        <v>4</v>
      </c>
      <c r="D5" s="78"/>
      <c r="E5" s="78"/>
      <c r="F5" s="78"/>
      <c r="G5" s="78" t="s">
        <v>20</v>
      </c>
      <c r="H5" s="78"/>
      <c r="I5" s="78"/>
      <c r="J5" s="78"/>
      <c r="K5" s="78" t="s">
        <v>55</v>
      </c>
      <c r="L5" s="78"/>
      <c r="M5" s="78"/>
      <c r="N5" s="78"/>
      <c r="O5" s="78" t="s">
        <v>20</v>
      </c>
      <c r="P5" s="78"/>
      <c r="Q5" s="78"/>
    </row>
    <row r="6" spans="1:19" s="55" customFormat="1" ht="90" x14ac:dyDescent="0.25">
      <c r="A6" s="78"/>
      <c r="B6" s="78"/>
      <c r="C6" s="64" t="s">
        <v>6</v>
      </c>
      <c r="D6" s="64" t="s">
        <v>2</v>
      </c>
      <c r="E6" s="64" t="s">
        <v>18</v>
      </c>
      <c r="F6" s="64" t="s">
        <v>3</v>
      </c>
      <c r="G6" s="64" t="s">
        <v>5</v>
      </c>
      <c r="H6" s="64" t="s">
        <v>56</v>
      </c>
      <c r="I6" s="64" t="s">
        <v>13</v>
      </c>
      <c r="J6" s="78"/>
      <c r="K6" s="64" t="s">
        <v>6</v>
      </c>
      <c r="L6" s="64" t="s">
        <v>2</v>
      </c>
      <c r="M6" s="64" t="s">
        <v>18</v>
      </c>
      <c r="N6" s="64" t="s">
        <v>3</v>
      </c>
      <c r="O6" s="64" t="s">
        <v>5</v>
      </c>
      <c r="P6" s="64" t="s">
        <v>56</v>
      </c>
      <c r="Q6" s="61" t="s">
        <v>13</v>
      </c>
      <c r="R6" s="64" t="s">
        <v>57</v>
      </c>
      <c r="S6" s="64" t="s">
        <v>58</v>
      </c>
    </row>
    <row r="7" spans="1:19" s="55" customFormat="1" x14ac:dyDescent="0.25">
      <c r="A7" s="64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  <c r="H7" s="64">
        <v>8</v>
      </c>
      <c r="I7" s="64">
        <v>9</v>
      </c>
      <c r="J7" s="64">
        <v>10</v>
      </c>
      <c r="K7" s="64">
        <v>11</v>
      </c>
      <c r="L7" s="64">
        <v>12</v>
      </c>
      <c r="M7" s="64">
        <v>13</v>
      </c>
      <c r="N7" s="64">
        <v>14</v>
      </c>
      <c r="O7" s="64">
        <v>15</v>
      </c>
      <c r="P7" s="62">
        <v>16</v>
      </c>
      <c r="Q7" s="63">
        <v>17</v>
      </c>
    </row>
    <row r="8" spans="1:19" s="55" customFormat="1" ht="37.5" customHeight="1" x14ac:dyDescent="0.25">
      <c r="A8" s="56">
        <v>1</v>
      </c>
      <c r="B8" s="56" t="s">
        <v>78</v>
      </c>
      <c r="C8" s="57">
        <v>35</v>
      </c>
      <c r="D8" s="56" t="s">
        <v>80</v>
      </c>
      <c r="E8" s="58">
        <v>2</v>
      </c>
      <c r="F8" s="56" t="s">
        <v>71</v>
      </c>
      <c r="G8" s="56" t="s">
        <v>81</v>
      </c>
      <c r="H8" s="70">
        <v>13695</v>
      </c>
      <c r="I8" s="70">
        <v>27663.9</v>
      </c>
      <c r="J8" s="56" t="s">
        <v>78</v>
      </c>
      <c r="K8" s="57">
        <v>35</v>
      </c>
      <c r="L8" s="56" t="s">
        <v>80</v>
      </c>
      <c r="M8" s="58">
        <v>2</v>
      </c>
      <c r="N8" s="56" t="s">
        <v>71</v>
      </c>
      <c r="O8" s="56" t="s">
        <v>81</v>
      </c>
      <c r="P8" s="59">
        <v>13695</v>
      </c>
      <c r="Q8" s="59">
        <v>27663.9</v>
      </c>
      <c r="R8" s="55">
        <v>1.01</v>
      </c>
      <c r="S8" s="55" t="s">
        <v>63</v>
      </c>
    </row>
    <row r="9" spans="1:19" s="55" customFormat="1" ht="37.5" customHeight="1" x14ac:dyDescent="0.25">
      <c r="A9" s="56">
        <v>2</v>
      </c>
      <c r="B9" s="56" t="s">
        <v>66</v>
      </c>
      <c r="C9" s="57">
        <v>35</v>
      </c>
      <c r="D9" s="56" t="s">
        <v>70</v>
      </c>
      <c r="E9" s="58">
        <v>1</v>
      </c>
      <c r="F9" s="56" t="s">
        <v>71</v>
      </c>
      <c r="G9" s="56" t="s">
        <v>72</v>
      </c>
      <c r="H9" s="70">
        <v>9040</v>
      </c>
      <c r="I9" s="70">
        <v>9582.4</v>
      </c>
      <c r="J9" s="56" t="s">
        <v>66</v>
      </c>
      <c r="K9" s="57">
        <v>35</v>
      </c>
      <c r="L9" s="56" t="s">
        <v>70</v>
      </c>
      <c r="M9" s="58">
        <v>1</v>
      </c>
      <c r="N9" s="56" t="s">
        <v>71</v>
      </c>
      <c r="O9" s="56" t="s">
        <v>72</v>
      </c>
      <c r="P9" s="59">
        <v>9040</v>
      </c>
      <c r="Q9" s="59">
        <v>9582.4</v>
      </c>
      <c r="R9" s="55">
        <v>1.06</v>
      </c>
      <c r="S9" s="55" t="s">
        <v>63</v>
      </c>
    </row>
    <row r="10" spans="1:19" s="55" customFormat="1" ht="37.5" customHeight="1" x14ac:dyDescent="0.25">
      <c r="A10" s="56">
        <v>3</v>
      </c>
      <c r="B10" s="56" t="s">
        <v>66</v>
      </c>
      <c r="C10" s="57">
        <v>10</v>
      </c>
      <c r="D10" s="56" t="s">
        <v>82</v>
      </c>
      <c r="E10" s="58">
        <v>9</v>
      </c>
      <c r="F10" s="56" t="s">
        <v>71</v>
      </c>
      <c r="G10" s="56" t="s">
        <v>83</v>
      </c>
      <c r="H10" s="70">
        <v>2768</v>
      </c>
      <c r="I10" s="70">
        <v>26406.720000000001</v>
      </c>
      <c r="J10" s="56" t="s">
        <v>66</v>
      </c>
      <c r="K10" s="57">
        <v>10</v>
      </c>
      <c r="L10" s="56" t="s">
        <v>82</v>
      </c>
      <c r="M10" s="58">
        <v>9</v>
      </c>
      <c r="N10" s="56" t="s">
        <v>71</v>
      </c>
      <c r="O10" s="56" t="s">
        <v>83</v>
      </c>
      <c r="P10" s="59">
        <v>2768</v>
      </c>
      <c r="Q10" s="68">
        <v>26406.720000000001</v>
      </c>
      <c r="R10" s="55">
        <v>1.06</v>
      </c>
      <c r="S10" s="55" t="s">
        <v>64</v>
      </c>
    </row>
    <row r="11" spans="1:19" s="67" customFormat="1" ht="37.5" customHeight="1" x14ac:dyDescent="0.25">
      <c r="A11" s="56">
        <v>4</v>
      </c>
      <c r="B11" s="56" t="s">
        <v>65</v>
      </c>
      <c r="C11" s="56" t="s">
        <v>19</v>
      </c>
      <c r="D11" s="56" t="s">
        <v>84</v>
      </c>
      <c r="E11" s="56">
        <v>301</v>
      </c>
      <c r="F11" s="56" t="s">
        <v>68</v>
      </c>
      <c r="G11" s="56" t="s">
        <v>69</v>
      </c>
      <c r="H11" s="56">
        <v>5.09</v>
      </c>
      <c r="I11" s="56">
        <v>1532.09</v>
      </c>
      <c r="J11" s="56" t="s">
        <v>65</v>
      </c>
      <c r="K11" s="57" t="s">
        <v>19</v>
      </c>
      <c r="L11" s="56" t="s">
        <v>84</v>
      </c>
      <c r="M11" s="58">
        <v>301</v>
      </c>
      <c r="N11" s="56" t="s">
        <v>68</v>
      </c>
      <c r="O11" s="56" t="s">
        <v>69</v>
      </c>
      <c r="P11" s="60">
        <v>5.09</v>
      </c>
      <c r="Q11" s="69">
        <v>1532.09</v>
      </c>
      <c r="R11" s="67">
        <v>1</v>
      </c>
    </row>
    <row r="12" spans="1:19" s="67" customFormat="1" ht="37.5" customHeight="1" x14ac:dyDescent="0.25">
      <c r="A12" s="56">
        <v>5</v>
      </c>
      <c r="B12" s="56" t="s">
        <v>67</v>
      </c>
      <c r="C12" s="56">
        <v>35</v>
      </c>
      <c r="D12" s="56" t="s">
        <v>85</v>
      </c>
      <c r="E12" s="56">
        <v>2</v>
      </c>
      <c r="F12" s="56" t="s">
        <v>59</v>
      </c>
      <c r="G12" s="56" t="s">
        <v>86</v>
      </c>
      <c r="H12" s="56">
        <v>1360</v>
      </c>
      <c r="I12" s="56">
        <v>2720</v>
      </c>
      <c r="J12" s="56" t="s">
        <v>67</v>
      </c>
      <c r="K12" s="57">
        <v>35</v>
      </c>
      <c r="L12" s="56" t="s">
        <v>85</v>
      </c>
      <c r="M12" s="58">
        <v>2</v>
      </c>
      <c r="N12" s="56" t="s">
        <v>59</v>
      </c>
      <c r="O12" s="56" t="s">
        <v>86</v>
      </c>
      <c r="P12" s="60">
        <v>1360</v>
      </c>
      <c r="Q12" s="69">
        <v>2720</v>
      </c>
      <c r="R12" s="67">
        <v>1</v>
      </c>
    </row>
    <row r="13" spans="1:19" s="67" customFormat="1" ht="37.5" customHeight="1" x14ac:dyDescent="0.25">
      <c r="A13" s="56">
        <v>6</v>
      </c>
      <c r="B13" s="56" t="s">
        <v>67</v>
      </c>
      <c r="C13" s="56">
        <v>35</v>
      </c>
      <c r="D13" s="56" t="s">
        <v>73</v>
      </c>
      <c r="E13" s="56">
        <v>1</v>
      </c>
      <c r="F13" s="56" t="s">
        <v>59</v>
      </c>
      <c r="G13" s="56" t="s">
        <v>74</v>
      </c>
      <c r="H13" s="56">
        <v>1392</v>
      </c>
      <c r="I13" s="56">
        <v>1392</v>
      </c>
      <c r="J13" s="56" t="s">
        <v>67</v>
      </c>
      <c r="K13" s="57">
        <v>35</v>
      </c>
      <c r="L13" s="56" t="s">
        <v>73</v>
      </c>
      <c r="M13" s="58">
        <v>1</v>
      </c>
      <c r="N13" s="56" t="s">
        <v>59</v>
      </c>
      <c r="O13" s="56" t="s">
        <v>74</v>
      </c>
      <c r="P13" s="60">
        <v>1392</v>
      </c>
      <c r="Q13" s="69">
        <v>1392</v>
      </c>
      <c r="R13" s="67">
        <v>1</v>
      </c>
    </row>
    <row r="14" spans="1:19" s="67" customFormat="1" ht="37.5" customHeight="1" x14ac:dyDescent="0.25">
      <c r="A14" s="56">
        <v>7</v>
      </c>
      <c r="B14" s="56" t="s">
        <v>79</v>
      </c>
      <c r="C14" s="56" t="s">
        <v>19</v>
      </c>
      <c r="D14" s="56" t="s">
        <v>87</v>
      </c>
      <c r="E14" s="56">
        <v>1</v>
      </c>
      <c r="F14" s="56" t="s">
        <v>88</v>
      </c>
      <c r="G14" s="56" t="s">
        <v>89</v>
      </c>
      <c r="H14" s="56">
        <v>3000</v>
      </c>
      <c r="I14" s="56">
        <v>3000</v>
      </c>
      <c r="J14" s="56" t="s">
        <v>79</v>
      </c>
      <c r="K14" s="57" t="s">
        <v>19</v>
      </c>
      <c r="L14" s="56" t="s">
        <v>87</v>
      </c>
      <c r="M14" s="58">
        <v>1</v>
      </c>
      <c r="N14" s="56" t="s">
        <v>88</v>
      </c>
      <c r="O14" s="56" t="s">
        <v>89</v>
      </c>
      <c r="P14" s="60">
        <v>3000</v>
      </c>
      <c r="Q14" s="69">
        <v>3000</v>
      </c>
      <c r="R14" s="67">
        <v>1</v>
      </c>
    </row>
    <row r="15" spans="1:19" s="55" customFormat="1" ht="75" x14ac:dyDescent="0.25">
      <c r="A15" s="56" t="s">
        <v>60</v>
      </c>
      <c r="B15" s="56" t="s">
        <v>61</v>
      </c>
      <c r="C15" s="56" t="s">
        <v>19</v>
      </c>
      <c r="D15" s="56" t="s">
        <v>19</v>
      </c>
      <c r="E15" s="56" t="s">
        <v>19</v>
      </c>
      <c r="F15" s="56" t="s">
        <v>19</v>
      </c>
      <c r="G15" s="56" t="s">
        <v>19</v>
      </c>
      <c r="H15" s="56" t="s">
        <v>19</v>
      </c>
      <c r="I15" s="56">
        <v>7112</v>
      </c>
      <c r="J15" s="57" t="s">
        <v>61</v>
      </c>
      <c r="K15" s="56" t="s">
        <v>19</v>
      </c>
      <c r="L15" s="56" t="s">
        <v>19</v>
      </c>
      <c r="M15" s="56" t="s">
        <v>19</v>
      </c>
      <c r="N15" s="56" t="s">
        <v>19</v>
      </c>
      <c r="O15" s="56" t="s">
        <v>19</v>
      </c>
      <c r="P15" s="56" t="s">
        <v>19</v>
      </c>
      <c r="Q15" s="65">
        <f>SUM(Q12:Q14)</f>
        <v>7112</v>
      </c>
      <c r="R15" s="55" t="s">
        <v>62</v>
      </c>
      <c r="S15" s="55" t="s">
        <v>62</v>
      </c>
    </row>
  </sheetData>
  <mergeCells count="12">
    <mergeCell ref="A3:A6"/>
    <mergeCell ref="B3:B6"/>
    <mergeCell ref="C3:I3"/>
    <mergeCell ref="C4:I4"/>
    <mergeCell ref="A2:Q2"/>
    <mergeCell ref="J3:J6"/>
    <mergeCell ref="K3:Q3"/>
    <mergeCell ref="K4:Q4"/>
    <mergeCell ref="K5:N5"/>
    <mergeCell ref="O5:Q5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topLeftCell="A16" zoomScale="70" zoomScaleNormal="70" zoomScaleSheetLayoutView="70" workbookViewId="0">
      <selection activeCell="D22" sqref="D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5" t="s">
        <v>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10"/>
      <c r="P4" s="10"/>
      <c r="Q4" s="14"/>
    </row>
    <row r="5" spans="1:17" ht="22.5" customHeigh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11"/>
    </row>
    <row r="6" spans="1:17" x14ac:dyDescent="0.25">
      <c r="A6" s="77" t="s">
        <v>45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1"/>
    </row>
    <row r="7" spans="1:17" x14ac:dyDescent="0.25">
      <c r="A7" s="77" t="s">
        <v>46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11"/>
    </row>
    <row r="8" spans="1:17" x14ac:dyDescent="0.25">
      <c r="A8" s="77" t="s">
        <v>91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11"/>
    </row>
    <row r="9" spans="1:17" ht="15.75" customHeight="1" x14ac:dyDescent="0.25">
      <c r="A9" s="74" t="s">
        <v>76</v>
      </c>
      <c r="B9" s="74"/>
      <c r="C9" s="74"/>
      <c r="D9" s="74" t="s">
        <v>77</v>
      </c>
      <c r="E9" s="74"/>
      <c r="F9" s="74"/>
      <c r="G9" s="74"/>
      <c r="H9" s="74"/>
      <c r="I9" s="74"/>
      <c r="J9" s="66"/>
      <c r="K9" s="66"/>
      <c r="L9" s="66"/>
      <c r="M9" s="66"/>
      <c r="N9" s="66"/>
      <c r="O9" s="66"/>
      <c r="P9" s="66"/>
    </row>
    <row r="10" spans="1:17" ht="15.75" customHeight="1" x14ac:dyDescent="0.25">
      <c r="A10" s="74" t="s">
        <v>75</v>
      </c>
      <c r="B10" s="74"/>
      <c r="C10" s="74"/>
      <c r="D10" s="66" t="s">
        <v>90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x14ac:dyDescent="0.25">
      <c r="A11" s="74" t="s">
        <v>92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x14ac:dyDescent="0.25">
      <c r="A12" s="74" t="s">
        <v>42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7" x14ac:dyDescent="0.25">
      <c r="A13" s="74" t="s">
        <v>43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7" x14ac:dyDescent="0.25">
      <c r="A14" s="74" t="s">
        <v>51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1:17" x14ac:dyDescent="0.25">
      <c r="A15" s="79" t="s">
        <v>44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</row>
    <row r="16" spans="1:17" ht="47.25" customHeight="1" x14ac:dyDescent="0.25">
      <c r="A16" s="86" t="s">
        <v>16</v>
      </c>
      <c r="B16" s="87"/>
      <c r="C16" s="87"/>
      <c r="D16" s="88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7112</v>
      </c>
      <c r="D19" s="20">
        <f>т4!Q15</f>
        <v>7112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1422.4</v>
      </c>
      <c r="D20" s="21">
        <f>D19*20%</f>
        <v>1422.4</v>
      </c>
      <c r="E20" s="25"/>
      <c r="F20" s="82" t="s">
        <v>25</v>
      </c>
      <c r="G20" s="83"/>
      <c r="H20" s="83"/>
      <c r="I20" s="83"/>
      <c r="J20" s="83"/>
      <c r="K20" s="83"/>
      <c r="L20" s="83"/>
      <c r="M20" s="83"/>
      <c r="N20" s="83"/>
      <c r="O20" s="84"/>
    </row>
    <row r="21" spans="1:16" ht="111.75" x14ac:dyDescent="0.25">
      <c r="A21" s="12">
        <v>3</v>
      </c>
      <c r="B21" s="19" t="s">
        <v>32</v>
      </c>
      <c r="C21" s="20">
        <v>8534.4</v>
      </c>
      <c r="D21" s="21">
        <f>D19+D20</f>
        <v>8534.4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10452.803814656985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10772.236905911677</v>
      </c>
      <c r="E22" s="36"/>
      <c r="F22" s="71">
        <v>105.3</v>
      </c>
      <c r="G22" s="72">
        <v>106.8</v>
      </c>
      <c r="H22" s="72">
        <v>106.2</v>
      </c>
      <c r="I22" s="73">
        <v>105.1</v>
      </c>
      <c r="J22" s="96">
        <v>105.10035646544816</v>
      </c>
      <c r="K22" s="97">
        <v>104.90017622301767</v>
      </c>
      <c r="L22" s="54">
        <v>104.70002730372529</v>
      </c>
      <c r="M22" s="54">
        <v>104.70002730372529</v>
      </c>
      <c r="N22" s="54">
        <v>104.70002730372529</v>
      </c>
      <c r="O22" s="54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8534.4</v>
      </c>
      <c r="D24" s="20">
        <f>D21-D23</f>
        <v>8534.4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3468.5191108566114</v>
      </c>
      <c r="D25" s="54">
        <f>SUM(D26:D36)</f>
        <v>8653.6790839366113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5" t="s">
        <v>93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5" t="s">
        <v>94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5" t="s">
        <v>95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5" t="s">
        <v>96</v>
      </c>
      <c r="C29" s="20">
        <v>3468.5191108566114</v>
      </c>
      <c r="D29" s="20">
        <f>VLOOKUP($D$10,'[1]Формат ИПР'!$D:$DG,72,0)*1000</f>
        <v>3468.5191108566114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5" t="s">
        <v>97</v>
      </c>
      <c r="C30" s="20">
        <v>0</v>
      </c>
      <c r="D30" s="20">
        <f>VLOOKUP($D$10,'[1]Формат ИПР'!$D:$DG,74,0)*1000</f>
        <v>5185.159973079999</v>
      </c>
      <c r="E30" s="41"/>
      <c r="F30" s="42"/>
      <c r="G30" s="27"/>
      <c r="H30" s="27"/>
      <c r="I30" s="27"/>
    </row>
    <row r="31" spans="1:16" ht="16.5" x14ac:dyDescent="0.25">
      <c r="A31" s="12" t="s">
        <v>98</v>
      </c>
      <c r="B31" s="95" t="s">
        <v>99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100</v>
      </c>
      <c r="B32" s="95" t="s">
        <v>101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102</v>
      </c>
      <c r="B33" s="95" t="s">
        <v>103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104</v>
      </c>
      <c r="B34" s="95" t="s">
        <v>105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106</v>
      </c>
      <c r="B35" s="95" t="s">
        <v>107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108</v>
      </c>
      <c r="B36" s="95" t="s">
        <v>109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93"/>
      <c r="C37" s="94"/>
      <c r="D37" s="94"/>
      <c r="E37" s="41"/>
      <c r="F37" s="42"/>
      <c r="G37" s="27"/>
      <c r="H37" s="27"/>
      <c r="I37" s="27"/>
    </row>
    <row r="38" spans="1:16" x14ac:dyDescent="0.25">
      <c r="A38" s="43"/>
      <c r="B38" s="44"/>
      <c r="C38" s="90"/>
      <c r="D38" s="90"/>
      <c r="E38" s="91"/>
      <c r="F38" s="91"/>
      <c r="G38" s="91"/>
    </row>
    <row r="39" spans="1:16" ht="18" x14ac:dyDescent="0.25">
      <c r="A39" s="92" t="s">
        <v>37</v>
      </c>
      <c r="B39" s="92"/>
      <c r="C39" s="92"/>
      <c r="D39" s="92"/>
      <c r="E39" s="92"/>
      <c r="F39" s="92"/>
      <c r="G39" s="92"/>
    </row>
    <row r="40" spans="1:16" x14ac:dyDescent="0.25">
      <c r="A40" s="89" t="s">
        <v>38</v>
      </c>
      <c r="B40" s="89"/>
      <c r="C40" s="89"/>
      <c r="D40" s="89"/>
      <c r="E40" s="89"/>
      <c r="F40" s="89"/>
      <c r="G40" s="89"/>
    </row>
    <row r="41" spans="1:16" x14ac:dyDescent="0.25">
      <c r="A41" s="89" t="s">
        <v>39</v>
      </c>
      <c r="B41" s="89"/>
      <c r="C41" s="89"/>
      <c r="D41" s="89"/>
      <c r="E41" s="89"/>
      <c r="F41" s="89"/>
      <c r="G41" s="89"/>
      <c r="H41" s="25" t="s">
        <v>14</v>
      </c>
    </row>
    <row r="42" spans="1:16" x14ac:dyDescent="0.25">
      <c r="A42" s="89" t="s">
        <v>40</v>
      </c>
      <c r="B42" s="89"/>
      <c r="C42" s="89"/>
      <c r="D42" s="89"/>
      <c r="E42" s="89"/>
      <c r="F42" s="89"/>
      <c r="G42" s="89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9"/>
      <c r="B43" s="89"/>
      <c r="C43" s="89"/>
      <c r="D43" s="89"/>
      <c r="E43" s="89"/>
      <c r="F43" s="89"/>
      <c r="G43" s="89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85" t="s">
        <v>41</v>
      </c>
      <c r="B44" s="85"/>
      <c r="C44" s="85"/>
      <c r="D44" s="45"/>
      <c r="E44" s="45" t="s">
        <v>29</v>
      </c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C45" s="25"/>
      <c r="D45" s="25" t="s">
        <v>28</v>
      </c>
      <c r="E45" s="45"/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B46" s="25"/>
      <c r="C46" s="25"/>
      <c r="D46" s="45"/>
      <c r="E46" s="45"/>
      <c r="F46" s="46"/>
      <c r="G46" s="46"/>
      <c r="H46" s="27"/>
      <c r="I46" s="29"/>
      <c r="J46" s="33"/>
      <c r="K46" s="33"/>
      <c r="L46" s="33"/>
      <c r="M46" s="33"/>
      <c r="N46" s="11"/>
      <c r="O46" s="11"/>
    </row>
    <row r="47" spans="1:16" x14ac:dyDescent="0.25">
      <c r="A47" s="85" t="s">
        <v>30</v>
      </c>
      <c r="B47" s="85"/>
      <c r="C47" s="85"/>
      <c r="D47" s="48"/>
      <c r="E47" s="48" t="s">
        <v>31</v>
      </c>
      <c r="F47" s="49"/>
      <c r="G47" s="49"/>
      <c r="H47" s="28"/>
      <c r="I47" s="29"/>
      <c r="J47" s="33"/>
      <c r="K47" s="33"/>
      <c r="L47" s="33"/>
      <c r="M47" s="33"/>
      <c r="N47" s="11"/>
      <c r="O47" s="11"/>
    </row>
    <row r="48" spans="1:16" x14ac:dyDescent="0.25">
      <c r="A48" s="50"/>
      <c r="C48" s="25"/>
      <c r="D48" s="25" t="s">
        <v>28</v>
      </c>
      <c r="E48" s="51"/>
      <c r="F48" s="52"/>
      <c r="G48" s="52"/>
      <c r="H48" s="28"/>
      <c r="I48" s="29"/>
      <c r="J48" s="33"/>
      <c r="K48" s="33"/>
      <c r="L48" s="33"/>
      <c r="M48" s="33"/>
      <c r="N48" s="11"/>
      <c r="O48" s="11"/>
    </row>
  </sheetData>
  <mergeCells count="24">
    <mergeCell ref="D9:I9"/>
    <mergeCell ref="F20:O20"/>
    <mergeCell ref="A44:C44"/>
    <mergeCell ref="A47:C47"/>
    <mergeCell ref="A16:D16"/>
    <mergeCell ref="B4:N4"/>
    <mergeCell ref="A5:P5"/>
    <mergeCell ref="A6:P6"/>
    <mergeCell ref="A7:P7"/>
    <mergeCell ref="A8:P8"/>
    <mergeCell ref="A42:G42"/>
    <mergeCell ref="A43:G43"/>
    <mergeCell ref="C38:D38"/>
    <mergeCell ref="E38:G38"/>
    <mergeCell ref="A39:G39"/>
    <mergeCell ref="A40:G40"/>
    <mergeCell ref="A41:G41"/>
    <mergeCell ref="A9:C9"/>
    <mergeCell ref="A10:C10"/>
    <mergeCell ref="A11:P11"/>
    <mergeCell ref="A12:P12"/>
    <mergeCell ref="A13:P13"/>
    <mergeCell ref="A14:P14"/>
    <mergeCell ref="A15:P15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2022-02-01T07:19:36Z</dcterms:modified>
</cp:coreProperties>
</file>